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M:\Excel\"/>
    </mc:Choice>
  </mc:AlternateContent>
  <xr:revisionPtr revIDLastSave="0" documentId="8_{4B78A300-47DF-446A-9CF2-319FA3615981}" xr6:coauthVersionLast="47" xr6:coauthVersionMax="47" xr10:uidLastSave="{00000000-0000-0000-0000-000000000000}"/>
  <workbookProtection workbookAlgorithmName="SHA-512" workbookHashValue="axSaxAxtRH2H9r+urEvrwAnnXMakxly2Bpdj63A6sr8UkdU0TjBrc0LeKnfXq0uBHgH8bqUqbPilqeOe27m6Ig==" workbookSaltValue="sem6Ic4r6CXxPs6kZzNPzA==" workbookSpinCount="100000" lockStructure="1"/>
  <bookViews>
    <workbookView xWindow="-120" yWindow="-120" windowWidth="29040" windowHeight="15840" xr2:uid="{00000000-000D-0000-FFFF-FFFF00000000}"/>
  </bookViews>
  <sheets>
    <sheet name="Sheet1 (3)" sheetId="3" r:id="rId1"/>
    <sheet name="Sheet1 (2)" sheetId="2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B10" i="3"/>
  <c r="D10" i="3"/>
  <c r="D5" i="3"/>
  <c r="B5" i="3"/>
  <c r="B7" i="2"/>
  <c r="F7" i="2"/>
  <c r="G10" i="2"/>
  <c r="F10" i="2"/>
  <c r="D10" i="2"/>
  <c r="D16" i="2" s="1"/>
  <c r="D7" i="2"/>
  <c r="B10" i="2"/>
  <c r="B16" i="2" s="1"/>
  <c r="O5" i="1"/>
  <c r="O7" i="1"/>
  <c r="D11" i="3" l="1"/>
  <c r="B11" i="3"/>
  <c r="B13" i="3"/>
  <c r="B14" i="3" s="1"/>
  <c r="D13" i="3"/>
  <c r="B12" i="2"/>
  <c r="F12" i="2"/>
  <c r="D14" i="2"/>
  <c r="B14" i="2"/>
  <c r="G16" i="2"/>
  <c r="G14" i="2"/>
  <c r="F16" i="2"/>
  <c r="F14" i="2"/>
  <c r="D12" i="2"/>
  <c r="O3" i="1"/>
  <c r="K7" i="1"/>
  <c r="K5" i="1"/>
  <c r="K3" i="1"/>
  <c r="J5" i="1"/>
  <c r="J7" i="1"/>
  <c r="J3" i="1"/>
  <c r="I7" i="1"/>
  <c r="I5" i="1"/>
  <c r="I3" i="1"/>
  <c r="L7" i="1" l="1"/>
  <c r="M7" i="1" s="1"/>
  <c r="L5" i="1"/>
  <c r="M5" i="1" s="1"/>
  <c r="N7" i="1" l="1"/>
  <c r="P7" i="1"/>
  <c r="N5" i="1"/>
  <c r="P5" i="1"/>
  <c r="L3" i="1"/>
  <c r="M3" i="1" s="1"/>
  <c r="N3" i="1" l="1"/>
  <c r="P3" i="1"/>
</calcChain>
</file>

<file path=xl/sharedStrings.xml><?xml version="1.0" encoding="utf-8"?>
<sst xmlns="http://schemas.openxmlformats.org/spreadsheetml/2006/main" count="66" uniqueCount="58">
  <si>
    <t>Appointment Ratio</t>
  </si>
  <si>
    <t>1st Year R.O.I.</t>
  </si>
  <si>
    <t>Client Close Ratio</t>
  </si>
  <si>
    <t>5-Year Workshop R.O.I.</t>
  </si>
  <si>
    <t>Total 5-year Revenue per workshop</t>
  </si>
  <si>
    <t>Advisor Business Model</t>
  </si>
  <si>
    <t>Advisor Inputs</t>
  </si>
  <si>
    <t>Calculations</t>
  </si>
  <si>
    <t># of Appointments Held</t>
  </si>
  <si>
    <t>Cost per Household based on Workshop</t>
  </si>
  <si>
    <t># of Households Attending</t>
  </si>
  <si>
    <t># of Clients Generated</t>
  </si>
  <si>
    <t>Key Metrics</t>
  </si>
  <si>
    <t>Projected Average Initial Revenue Generated per client</t>
  </si>
  <si>
    <t>Projected Total Initial Revenue Generated per workshop</t>
  </si>
  <si>
    <t>Expected        On-going Annual Revenue per client</t>
  </si>
  <si>
    <t>Total Workshop Cost</t>
  </si>
  <si>
    <t>Example 1</t>
  </si>
  <si>
    <t>Example 2</t>
  </si>
  <si>
    <t>Example 3</t>
  </si>
  <si>
    <t>Estimated Revenue Generated in Year 1</t>
  </si>
  <si>
    <t>Average Initial Assets Invested per Client</t>
  </si>
  <si>
    <t>Total workshop cost</t>
  </si>
  <si>
    <t>Total assets invested from this event</t>
  </si>
  <si>
    <t>Additional workshop costs</t>
  </si>
  <si>
    <t>% fee on invested assets in Year-1</t>
  </si>
  <si>
    <t>Total revenue Year 1</t>
  </si>
  <si>
    <t>ROI Year 1</t>
  </si>
  <si>
    <t>Expected on-going annual fee per client</t>
  </si>
  <si>
    <t>5-year total revenue per workshop</t>
  </si>
  <si>
    <t>5-year workshop R.O.I.</t>
  </si>
  <si>
    <t>10-year workshop R.O.I.</t>
  </si>
  <si>
    <t xml:space="preserve">10-year total revenue per workshop </t>
  </si>
  <si>
    <t>Workshop Return on Investment (ROI)</t>
  </si>
  <si>
    <t>Blended Model</t>
  </si>
  <si>
    <t>Up front</t>
  </si>
  <si>
    <t>AUM</t>
  </si>
  <si>
    <t>6:1</t>
  </si>
  <si>
    <t>7:1</t>
  </si>
  <si>
    <t>16:1</t>
  </si>
  <si>
    <t>8:1</t>
  </si>
  <si>
    <t>18:1</t>
  </si>
  <si>
    <t>How many households attended?</t>
  </si>
  <si>
    <t>What was your marketing cost-per-household</t>
  </si>
  <si>
    <t xml:space="preserve">If you did direct mail, what was the cost of your mailer? </t>
  </si>
  <si>
    <t>Commission Model</t>
  </si>
  <si>
    <t>Assets Under Management Model</t>
  </si>
  <si>
    <t>Return on Investment</t>
  </si>
  <si>
    <t>AUM Model</t>
  </si>
  <si>
    <t>Other fees generated from these clients</t>
  </si>
  <si>
    <t>Areas in blue are required inputs</t>
  </si>
  <si>
    <t>ROI - Year 1</t>
  </si>
  <si>
    <t>Basic Workshop ROI</t>
  </si>
  <si>
    <t>Total Workshop Marketing Cost</t>
  </si>
  <si>
    <t>Additional Costs*</t>
  </si>
  <si>
    <t>ROI - 5 Years**</t>
  </si>
  <si>
    <t xml:space="preserve">**Calculation for ongoing fee revenue assumes no growth in assets or additional assets over the five year period. </t>
  </si>
  <si>
    <t xml:space="preserve">*Additional costs can include items like snacks, handout materials, or added staffing expenses.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</si>
</sst>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18"/>
      <color theme="1"/>
      <name val="Arial Black"/>
      <family val="2"/>
    </font>
    <font>
      <b/>
      <sz val="10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0"/>
      <name val="Arial Black"/>
      <family val="2"/>
    </font>
    <font>
      <b/>
      <sz val="20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 Narrow"/>
      <family val="2"/>
    </font>
    <font>
      <b/>
      <sz val="14"/>
      <color rgb="FFD00000"/>
      <name val="Arial Narrow"/>
      <family val="2"/>
    </font>
    <font>
      <b/>
      <sz val="18"/>
      <color theme="0"/>
      <name val="Arial"/>
      <family val="2"/>
    </font>
    <font>
      <b/>
      <sz val="22"/>
      <color theme="0"/>
      <name val="Arial Narrow"/>
      <family val="2"/>
    </font>
    <font>
      <b/>
      <sz val="26"/>
      <color theme="0"/>
      <name val="Arial Narrow"/>
      <family val="2"/>
    </font>
    <font>
      <b/>
      <sz val="16"/>
      <color theme="1"/>
      <name val="Arial"/>
      <family val="2"/>
    </font>
    <font>
      <b/>
      <sz val="18"/>
      <color theme="0"/>
      <name val="Arial Narrow"/>
      <family val="2"/>
    </font>
    <font>
      <b/>
      <sz val="22"/>
      <color theme="1"/>
      <name val="Arial Narrow"/>
      <family val="2"/>
    </font>
    <font>
      <b/>
      <sz val="22"/>
      <color rgb="FFFF0000"/>
      <name val="Arial Narrow"/>
      <family val="2"/>
    </font>
    <font>
      <b/>
      <sz val="18"/>
      <color rgb="FFFF0000"/>
      <name val="Arial"/>
      <family val="2"/>
    </font>
    <font>
      <b/>
      <sz val="14"/>
      <color theme="1"/>
      <name val="Arial"/>
      <family val="2"/>
    </font>
    <font>
      <b/>
      <sz val="20"/>
      <name val="Arial Narrow"/>
      <family val="2"/>
    </font>
    <font>
      <b/>
      <sz val="18"/>
      <name val="Arial"/>
      <family val="2"/>
    </font>
    <font>
      <b/>
      <sz val="20"/>
      <color rgb="FFFF0000"/>
      <name val="Arial"/>
      <family val="2"/>
    </font>
    <font>
      <b/>
      <i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sz val="16"/>
      <color theme="1"/>
      <name val="Calibri"/>
      <family val="2"/>
      <scheme val="minor"/>
    </font>
    <font>
      <b/>
      <i/>
      <sz val="14"/>
      <color rgb="FF0070C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AE64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D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64" fontId="10" fillId="7" borderId="1" xfId="2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wrapText="1"/>
    </xf>
    <xf numFmtId="2" fontId="12" fillId="6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43" fontId="6" fillId="7" borderId="1" xfId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2" fontId="12" fillId="7" borderId="1" xfId="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wrapText="1"/>
    </xf>
    <xf numFmtId="167" fontId="10" fillId="7" borderId="1" xfId="1" applyNumberFormat="1" applyFont="1" applyFill="1" applyBorder="1" applyAlignment="1">
      <alignment horizontal="center" vertical="center"/>
    </xf>
    <xf numFmtId="167" fontId="3" fillId="0" borderId="0" xfId="1" applyNumberFormat="1" applyFont="1" applyAlignment="1">
      <alignment horizontal="center"/>
    </xf>
    <xf numFmtId="1" fontId="10" fillId="2" borderId="1" xfId="1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wrapText="1"/>
    </xf>
    <xf numFmtId="1" fontId="10" fillId="7" borderId="1" xfId="1" applyNumberFormat="1" applyFont="1" applyFill="1" applyBorder="1" applyAlignment="1">
      <alignment horizontal="center" vertical="center"/>
    </xf>
    <xf numFmtId="9" fontId="10" fillId="9" borderId="1" xfId="0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44" fontId="10" fillId="7" borderId="1" xfId="2" applyFont="1" applyFill="1" applyBorder="1" applyAlignment="1">
      <alignment horizontal="center" vertical="center"/>
    </xf>
    <xf numFmtId="164" fontId="10" fillId="9" borderId="1" xfId="2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164" fontId="18" fillId="12" borderId="1" xfId="2" applyNumberFormat="1" applyFont="1" applyFill="1" applyBorder="1" applyAlignment="1">
      <alignment horizontal="right"/>
    </xf>
    <xf numFmtId="164" fontId="18" fillId="11" borderId="1" xfId="2" applyNumberFormat="1" applyFont="1" applyFill="1" applyBorder="1" applyAlignment="1">
      <alignment horizontal="right"/>
    </xf>
    <xf numFmtId="10" fontId="18" fillId="12" borderId="1" xfId="3" applyNumberFormat="1" applyFont="1" applyFill="1" applyBorder="1" applyAlignment="1">
      <alignment horizontal="right"/>
    </xf>
    <xf numFmtId="10" fontId="18" fillId="11" borderId="1" xfId="3" applyNumberFormat="1" applyFont="1" applyFill="1" applyBorder="1" applyAlignment="1">
      <alignment horizontal="right"/>
    </xf>
    <xf numFmtId="164" fontId="18" fillId="12" borderId="1" xfId="0" applyNumberFormat="1" applyFont="1" applyFill="1" applyBorder="1" applyAlignment="1">
      <alignment horizontal="right"/>
    </xf>
    <xf numFmtId="164" fontId="18" fillId="11" borderId="1" xfId="0" applyNumberFormat="1" applyFont="1" applyFill="1" applyBorder="1" applyAlignment="1">
      <alignment horizontal="right"/>
    </xf>
    <xf numFmtId="9" fontId="18" fillId="12" borderId="1" xfId="0" applyNumberFormat="1" applyFont="1" applyFill="1" applyBorder="1" applyAlignment="1">
      <alignment horizontal="right"/>
    </xf>
    <xf numFmtId="9" fontId="18" fillId="11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9" fillId="10" borderId="10" xfId="0" applyFont="1" applyFill="1" applyBorder="1" applyAlignment="1">
      <alignment horizontal="right" wrapText="1"/>
    </xf>
    <xf numFmtId="168" fontId="21" fillId="8" borderId="1" xfId="0" applyNumberFormat="1" applyFont="1" applyFill="1" applyBorder="1" applyAlignment="1">
      <alignment horizontal="center"/>
    </xf>
    <xf numFmtId="164" fontId="18" fillId="13" borderId="1" xfId="2" applyNumberFormat="1" applyFont="1" applyFill="1" applyBorder="1" applyAlignment="1">
      <alignment horizontal="right"/>
    </xf>
    <xf numFmtId="10" fontId="18" fillId="13" borderId="1" xfId="3" applyNumberFormat="1" applyFont="1" applyFill="1" applyBorder="1" applyAlignment="1">
      <alignment horizontal="right"/>
    </xf>
    <xf numFmtId="164" fontId="18" fillId="13" borderId="1" xfId="0" applyNumberFormat="1" applyFont="1" applyFill="1" applyBorder="1" applyAlignment="1">
      <alignment horizontal="right"/>
    </xf>
    <xf numFmtId="9" fontId="18" fillId="13" borderId="1" xfId="0" applyNumberFormat="1" applyFont="1" applyFill="1" applyBorder="1" applyAlignment="1">
      <alignment horizontal="right"/>
    </xf>
    <xf numFmtId="0" fontId="18" fillId="11" borderId="12" xfId="0" applyFont="1" applyFill="1" applyBorder="1" applyAlignment="1">
      <alignment horizontal="right"/>
    </xf>
    <xf numFmtId="164" fontId="18" fillId="11" borderId="13" xfId="2" applyNumberFormat="1" applyFont="1" applyFill="1" applyBorder="1" applyAlignment="1">
      <alignment horizontal="right"/>
    </xf>
    <xf numFmtId="0" fontId="18" fillId="7" borderId="6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right"/>
    </xf>
    <xf numFmtId="164" fontId="18" fillId="7" borderId="10" xfId="2" applyNumberFormat="1" applyFont="1" applyFill="1" applyBorder="1" applyAlignment="1">
      <alignment horizontal="right"/>
    </xf>
    <xf numFmtId="164" fontId="18" fillId="7" borderId="1" xfId="2" applyNumberFormat="1" applyFont="1" applyFill="1" applyBorder="1" applyAlignment="1">
      <alignment horizontal="right"/>
    </xf>
    <xf numFmtId="10" fontId="18" fillId="7" borderId="1" xfId="3" applyNumberFormat="1" applyFont="1" applyFill="1" applyBorder="1" applyAlignment="1">
      <alignment horizontal="right"/>
    </xf>
    <xf numFmtId="164" fontId="18" fillId="7" borderId="1" xfId="0" applyNumberFormat="1" applyFont="1" applyFill="1" applyBorder="1" applyAlignment="1">
      <alignment horizontal="right"/>
    </xf>
    <xf numFmtId="168" fontId="21" fillId="7" borderId="1" xfId="0" applyNumberFormat="1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right"/>
    </xf>
    <xf numFmtId="164" fontId="18" fillId="7" borderId="21" xfId="2" applyNumberFormat="1" applyFont="1" applyFill="1" applyBorder="1" applyAlignment="1">
      <alignment horizontal="right"/>
    </xf>
    <xf numFmtId="164" fontId="18" fillId="7" borderId="22" xfId="2" applyNumberFormat="1" applyFont="1" applyFill="1" applyBorder="1" applyAlignment="1">
      <alignment horizontal="right"/>
    </xf>
    <xf numFmtId="168" fontId="21" fillId="7" borderId="10" xfId="0" applyNumberFormat="1" applyFont="1" applyFill="1" applyBorder="1" applyAlignment="1">
      <alignment horizontal="center"/>
    </xf>
    <xf numFmtId="168" fontId="21" fillId="8" borderId="1" xfId="0" quotePrefix="1" applyNumberFormat="1" applyFont="1" applyFill="1" applyBorder="1" applyAlignment="1">
      <alignment horizontal="center"/>
    </xf>
    <xf numFmtId="9" fontId="21" fillId="8" borderId="1" xfId="3" quotePrefix="1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 vertical="center" wrapText="1"/>
    </xf>
    <xf numFmtId="164" fontId="18" fillId="13" borderId="9" xfId="2" applyNumberFormat="1" applyFont="1" applyFill="1" applyBorder="1" applyAlignment="1">
      <alignment horizontal="center"/>
    </xf>
    <xf numFmtId="164" fontId="18" fillId="13" borderId="16" xfId="2" applyNumberFormat="1" applyFont="1" applyFill="1" applyBorder="1" applyAlignment="1">
      <alignment horizontal="center"/>
    </xf>
    <xf numFmtId="0" fontId="20" fillId="15" borderId="25" xfId="0" applyFont="1" applyFill="1" applyBorder="1" applyAlignment="1">
      <alignment horizontal="right" wrapText="1"/>
    </xf>
    <xf numFmtId="164" fontId="18" fillId="15" borderId="26" xfId="2" applyNumberFormat="1" applyFont="1" applyFill="1" applyBorder="1" applyAlignment="1">
      <alignment horizontal="right"/>
    </xf>
    <xf numFmtId="0" fontId="20" fillId="16" borderId="8" xfId="0" applyFont="1" applyFill="1" applyBorder="1" applyAlignment="1">
      <alignment horizontal="right" wrapText="1"/>
    </xf>
    <xf numFmtId="0" fontId="18" fillId="16" borderId="11" xfId="0" applyFont="1" applyFill="1" applyBorder="1" applyAlignment="1">
      <alignment horizontal="right"/>
    </xf>
    <xf numFmtId="0" fontId="20" fillId="16" borderId="9" xfId="0" applyFont="1" applyFill="1" applyBorder="1" applyAlignment="1">
      <alignment horizontal="right" wrapText="1"/>
    </xf>
    <xf numFmtId="164" fontId="18" fillId="16" borderId="1" xfId="2" applyNumberFormat="1" applyFont="1" applyFill="1" applyBorder="1" applyAlignment="1">
      <alignment horizontal="right"/>
    </xf>
    <xf numFmtId="0" fontId="20" fillId="16" borderId="24" xfId="0" applyFont="1" applyFill="1" applyBorder="1" applyAlignment="1">
      <alignment horizontal="right" wrapText="1"/>
    </xf>
    <xf numFmtId="164" fontId="18" fillId="16" borderId="6" xfId="2" applyNumberFormat="1" applyFont="1" applyFill="1" applyBorder="1" applyAlignment="1">
      <alignment horizontal="right"/>
    </xf>
    <xf numFmtId="164" fontId="18" fillId="11" borderId="27" xfId="2" applyNumberFormat="1" applyFont="1" applyFill="1" applyBorder="1" applyAlignment="1">
      <alignment horizontal="right"/>
    </xf>
    <xf numFmtId="164" fontId="18" fillId="17" borderId="23" xfId="2" applyNumberFormat="1" applyFont="1" applyFill="1" applyBorder="1" applyAlignment="1">
      <alignment horizontal="right"/>
    </xf>
    <xf numFmtId="0" fontId="23" fillId="7" borderId="2" xfId="0" applyFont="1" applyFill="1" applyBorder="1" applyAlignment="1">
      <alignment horizontal="center" vertical="center" wrapText="1"/>
    </xf>
    <xf numFmtId="0" fontId="23" fillId="7" borderId="17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168" fontId="21" fillId="8" borderId="10" xfId="0" applyNumberFormat="1" applyFont="1" applyFill="1" applyBorder="1" applyAlignment="1">
      <alignment horizontal="center"/>
    </xf>
    <xf numFmtId="168" fontId="21" fillId="8" borderId="15" xfId="0" applyNumberFormat="1" applyFont="1" applyFill="1" applyBorder="1" applyAlignment="1">
      <alignment horizontal="center"/>
    </xf>
    <xf numFmtId="0" fontId="24" fillId="12" borderId="6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9" fontId="21" fillId="8" borderId="10" xfId="3" quotePrefix="1" applyFont="1" applyFill="1" applyBorder="1" applyAlignment="1">
      <alignment horizontal="center"/>
    </xf>
    <xf numFmtId="9" fontId="21" fillId="8" borderId="15" xfId="3" applyFont="1" applyFill="1" applyBorder="1" applyAlignment="1">
      <alignment horizontal="center"/>
    </xf>
    <xf numFmtId="168" fontId="21" fillId="8" borderId="10" xfId="0" quotePrefix="1" applyNumberFormat="1" applyFont="1" applyFill="1" applyBorder="1" applyAlignment="1">
      <alignment horizontal="center"/>
    </xf>
    <xf numFmtId="0" fontId="18" fillId="13" borderId="9" xfId="0" applyFont="1" applyFill="1" applyBorder="1" applyAlignment="1">
      <alignment horizontal="right"/>
    </xf>
    <xf numFmtId="0" fontId="18" fillId="13" borderId="16" xfId="0" applyFont="1" applyFill="1" applyBorder="1" applyAlignment="1">
      <alignment horizontal="right"/>
    </xf>
    <xf numFmtId="164" fontId="18" fillId="13" borderId="9" xfId="2" applyNumberFormat="1" applyFont="1" applyFill="1" applyBorder="1" applyAlignment="1">
      <alignment horizontal="center"/>
    </xf>
    <xf numFmtId="164" fontId="18" fillId="13" borderId="16" xfId="2" applyNumberFormat="1" applyFont="1" applyFill="1" applyBorder="1" applyAlignment="1">
      <alignment horizontal="center"/>
    </xf>
    <xf numFmtId="164" fontId="18" fillId="13" borderId="24" xfId="2" applyNumberFormat="1" applyFont="1" applyFill="1" applyBorder="1" applyAlignment="1">
      <alignment horizontal="right"/>
    </xf>
    <xf numFmtId="164" fontId="18" fillId="13" borderId="28" xfId="2" applyNumberFormat="1" applyFont="1" applyFill="1" applyBorder="1" applyAlignment="1">
      <alignment horizontal="right"/>
    </xf>
    <xf numFmtId="164" fontId="18" fillId="18" borderId="25" xfId="2" applyNumberFormat="1" applyFont="1" applyFill="1" applyBorder="1" applyAlignment="1">
      <alignment horizontal="center"/>
    </xf>
    <xf numFmtId="164" fontId="18" fillId="18" borderId="29" xfId="2" applyNumberFormat="1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left" wrapText="1"/>
    </xf>
    <xf numFmtId="0" fontId="22" fillId="7" borderId="21" xfId="0" applyFont="1" applyFill="1" applyBorder="1" applyAlignment="1">
      <alignment horizontal="left" wrapText="1"/>
    </xf>
    <xf numFmtId="0" fontId="22" fillId="7" borderId="15" xfId="0" applyFont="1" applyFill="1" applyBorder="1" applyAlignment="1">
      <alignment horizontal="left" wrapText="1"/>
    </xf>
    <xf numFmtId="9" fontId="18" fillId="7" borderId="7" xfId="0" applyNumberFormat="1" applyFont="1" applyFill="1" applyBorder="1" applyAlignment="1">
      <alignment horizontal="right"/>
    </xf>
    <xf numFmtId="2" fontId="25" fillId="8" borderId="10" xfId="0" applyNumberFormat="1" applyFont="1" applyFill="1" applyBorder="1" applyAlignment="1">
      <alignment horizontal="right" wrapText="1"/>
    </xf>
    <xf numFmtId="0" fontId="25" fillId="8" borderId="10" xfId="0" applyFont="1" applyFill="1" applyBorder="1" applyAlignment="1">
      <alignment horizontal="right" wrapText="1"/>
    </xf>
    <xf numFmtId="164" fontId="18" fillId="7" borderId="31" xfId="2" applyNumberFormat="1" applyFont="1" applyFill="1" applyBorder="1" applyAlignment="1">
      <alignment horizontal="right"/>
    </xf>
    <xf numFmtId="164" fontId="18" fillId="7" borderId="14" xfId="2" applyNumberFormat="1" applyFont="1" applyFill="1" applyBorder="1" applyAlignment="1">
      <alignment horizontal="right"/>
    </xf>
    <xf numFmtId="164" fontId="18" fillId="7" borderId="0" xfId="2" applyNumberFormat="1" applyFont="1" applyFill="1" applyBorder="1" applyAlignment="1">
      <alignment horizontal="right"/>
    </xf>
    <xf numFmtId="164" fontId="18" fillId="11" borderId="19" xfId="2" applyNumberFormat="1" applyFont="1" applyFill="1" applyBorder="1" applyAlignment="1">
      <alignment horizontal="right"/>
    </xf>
    <xf numFmtId="164" fontId="18" fillId="11" borderId="10" xfId="2" applyNumberFormat="1" applyFont="1" applyFill="1" applyBorder="1" applyAlignment="1">
      <alignment horizontal="right"/>
    </xf>
    <xf numFmtId="10" fontId="18" fillId="11" borderId="10" xfId="3" applyNumberFormat="1" applyFont="1" applyFill="1" applyBorder="1" applyAlignment="1">
      <alignment horizontal="right"/>
    </xf>
    <xf numFmtId="164" fontId="18" fillId="11" borderId="30" xfId="2" applyNumberFormat="1" applyFont="1" applyFill="1" applyBorder="1" applyAlignment="1">
      <alignment horizontal="right"/>
    </xf>
    <xf numFmtId="164" fontId="18" fillId="11" borderId="34" xfId="2" applyNumberFormat="1" applyFont="1" applyFill="1" applyBorder="1" applyAlignment="1">
      <alignment horizontal="right"/>
    </xf>
    <xf numFmtId="164" fontId="18" fillId="11" borderId="35" xfId="2" applyNumberFormat="1" applyFont="1" applyFill="1" applyBorder="1" applyAlignment="1">
      <alignment horizontal="right"/>
    </xf>
    <xf numFmtId="164" fontId="18" fillId="7" borderId="36" xfId="2" applyNumberFormat="1" applyFont="1" applyFill="1" applyBorder="1" applyAlignment="1">
      <alignment horizontal="right"/>
    </xf>
    <xf numFmtId="10" fontId="18" fillId="11" borderId="35" xfId="3" applyNumberFormat="1" applyFont="1" applyFill="1" applyBorder="1" applyAlignment="1">
      <alignment horizontal="right"/>
    </xf>
    <xf numFmtId="164" fontId="18" fillId="11" borderId="37" xfId="2" applyNumberFormat="1" applyFont="1" applyFill="1" applyBorder="1" applyAlignment="1">
      <alignment horizontal="right"/>
    </xf>
    <xf numFmtId="0" fontId="24" fillId="7" borderId="0" xfId="0" applyFont="1" applyFill="1" applyBorder="1" applyAlignment="1">
      <alignment horizontal="center" vertical="center" wrapText="1"/>
    </xf>
    <xf numFmtId="164" fontId="18" fillId="7" borderId="40" xfId="2" applyNumberFormat="1" applyFont="1" applyFill="1" applyBorder="1" applyAlignment="1">
      <alignment horizontal="right"/>
    </xf>
    <xf numFmtId="164" fontId="18" fillId="7" borderId="41" xfId="2" applyNumberFormat="1" applyFont="1" applyFill="1" applyBorder="1" applyAlignment="1">
      <alignment horizontal="right" vertical="center"/>
    </xf>
    <xf numFmtId="10" fontId="18" fillId="7" borderId="21" xfId="3" applyNumberFormat="1" applyFont="1" applyFill="1" applyBorder="1" applyAlignment="1">
      <alignment horizontal="right"/>
    </xf>
    <xf numFmtId="164" fontId="18" fillId="7" borderId="41" xfId="0" applyNumberFormat="1" applyFont="1" applyFill="1" applyBorder="1" applyAlignment="1">
      <alignment horizontal="right" vertical="center"/>
    </xf>
    <xf numFmtId="168" fontId="18" fillId="7" borderId="5" xfId="0" applyNumberFormat="1" applyFont="1" applyFill="1" applyBorder="1" applyAlignment="1">
      <alignment horizontal="center"/>
    </xf>
    <xf numFmtId="9" fontId="18" fillId="7" borderId="21" xfId="0" applyNumberFormat="1" applyFont="1" applyFill="1" applyBorder="1" applyAlignment="1">
      <alignment horizontal="center"/>
    </xf>
    <xf numFmtId="164" fontId="18" fillId="7" borderId="21" xfId="0" applyNumberFormat="1" applyFont="1" applyFill="1" applyBorder="1" applyAlignment="1"/>
    <xf numFmtId="168" fontId="18" fillId="7" borderId="31" xfId="0" quotePrefix="1" applyNumberFormat="1" applyFont="1" applyFill="1" applyBorder="1" applyAlignment="1">
      <alignment horizontal="center"/>
    </xf>
    <xf numFmtId="10" fontId="18" fillId="11" borderId="10" xfId="0" applyNumberFormat="1" applyFont="1" applyFill="1" applyBorder="1" applyAlignment="1">
      <alignment horizontal="center"/>
    </xf>
    <xf numFmtId="10" fontId="18" fillId="11" borderId="35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3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3" fillId="7" borderId="2" xfId="0" applyFont="1" applyFill="1" applyBorder="1" applyAlignment="1" applyProtection="1">
      <alignment horizontal="center" vertical="center" wrapText="1"/>
    </xf>
    <xf numFmtId="0" fontId="24" fillId="11" borderId="8" xfId="0" applyFont="1" applyFill="1" applyBorder="1" applyAlignment="1" applyProtection="1">
      <alignment horizontal="right" wrapText="1"/>
    </xf>
    <xf numFmtId="0" fontId="24" fillId="11" borderId="9" xfId="0" applyFont="1" applyFill="1" applyBorder="1" applyAlignment="1" applyProtection="1">
      <alignment horizontal="right" wrapText="1"/>
    </xf>
    <xf numFmtId="0" fontId="27" fillId="9" borderId="25" xfId="0" applyFont="1" applyFill="1" applyBorder="1" applyAlignment="1" applyProtection="1">
      <alignment horizontal="right" vertical="center" wrapText="1"/>
    </xf>
    <xf numFmtId="0" fontId="26" fillId="7" borderId="0" xfId="0" applyFont="1" applyFill="1" applyBorder="1" applyAlignment="1" applyProtection="1">
      <alignment horizontal="right" wrapText="1"/>
    </xf>
    <xf numFmtId="0" fontId="29" fillId="11" borderId="10" xfId="0" applyFont="1" applyFill="1" applyBorder="1" applyAlignment="1" applyProtection="1">
      <alignment horizontal="right" wrapText="1"/>
    </xf>
    <xf numFmtId="0" fontId="29" fillId="11" borderId="30" xfId="0" applyFont="1" applyFill="1" applyBorder="1" applyAlignment="1" applyProtection="1">
      <alignment horizontal="right" wrapText="1"/>
    </xf>
    <xf numFmtId="0" fontId="30" fillId="19" borderId="25" xfId="0" applyFont="1" applyFill="1" applyBorder="1" applyAlignment="1" applyProtection="1">
      <alignment horizontal="right" vertical="center" wrapText="1"/>
    </xf>
    <xf numFmtId="0" fontId="32" fillId="9" borderId="4" xfId="0" applyFont="1" applyFill="1" applyBorder="1" applyAlignment="1" applyProtection="1">
      <alignment horizontal="right" wrapText="1"/>
    </xf>
    <xf numFmtId="0" fontId="31" fillId="19" borderId="10" xfId="0" applyFont="1" applyFill="1" applyBorder="1" applyAlignment="1" applyProtection="1">
      <alignment horizontal="right" wrapText="1"/>
    </xf>
    <xf numFmtId="2" fontId="32" fillId="9" borderId="10" xfId="0" applyNumberFormat="1" applyFont="1" applyFill="1" applyBorder="1" applyAlignment="1" applyProtection="1">
      <alignment horizontal="right" wrapText="1"/>
    </xf>
    <xf numFmtId="164" fontId="31" fillId="19" borderId="10" xfId="0" applyNumberFormat="1" applyFont="1" applyFill="1" applyBorder="1" applyAlignment="1" applyProtection="1"/>
    <xf numFmtId="168" fontId="32" fillId="9" borderId="10" xfId="0" quotePrefix="1" applyNumberFormat="1" applyFont="1" applyFill="1" applyBorder="1" applyAlignment="1" applyProtection="1">
      <alignment horizontal="center"/>
    </xf>
    <xf numFmtId="168" fontId="32" fillId="9" borderId="39" xfId="0" quotePrefix="1" applyNumberFormat="1" applyFont="1" applyFill="1" applyBorder="1" applyAlignment="1" applyProtection="1">
      <alignment horizontal="center"/>
    </xf>
    <xf numFmtId="164" fontId="31" fillId="19" borderId="35" xfId="0" applyNumberFormat="1" applyFont="1" applyFill="1" applyBorder="1" applyAlignment="1" applyProtection="1"/>
    <xf numFmtId="168" fontId="32" fillId="9" borderId="4" xfId="0" applyNumberFormat="1" applyFont="1" applyFill="1" applyBorder="1" applyAlignment="1" applyProtection="1">
      <alignment horizontal="center"/>
    </xf>
    <xf numFmtId="168" fontId="32" fillId="9" borderId="38" xfId="0" applyNumberFormat="1" applyFont="1" applyFill="1" applyBorder="1" applyAlignment="1" applyProtection="1">
      <alignment horizontal="center"/>
    </xf>
    <xf numFmtId="164" fontId="31" fillId="19" borderId="32" xfId="0" applyNumberFormat="1" applyFont="1" applyFill="1" applyBorder="1" applyAlignment="1" applyProtection="1">
      <alignment horizontal="right" vertical="center"/>
    </xf>
    <xf numFmtId="164" fontId="31" fillId="19" borderId="23" xfId="0" applyNumberFormat="1" applyFont="1" applyFill="1" applyBorder="1" applyAlignment="1" applyProtection="1">
      <alignment horizontal="right" vertical="center"/>
    </xf>
    <xf numFmtId="164" fontId="28" fillId="9" borderId="32" xfId="2" applyNumberFormat="1" applyFont="1" applyFill="1" applyBorder="1" applyAlignment="1" applyProtection="1">
      <alignment horizontal="right" vertical="center"/>
    </xf>
    <xf numFmtId="164" fontId="28" fillId="9" borderId="23" xfId="2" applyNumberFormat="1" applyFont="1" applyFill="1" applyBorder="1" applyAlignment="1" applyProtection="1">
      <alignment horizontal="right" vertical="center"/>
    </xf>
    <xf numFmtId="0" fontId="24" fillId="10" borderId="30" xfId="0" applyFont="1" applyFill="1" applyBorder="1" applyAlignment="1" applyProtection="1">
      <alignment horizontal="center" vertical="center" wrapText="1"/>
    </xf>
    <xf numFmtId="0" fontId="24" fillId="10" borderId="42" xfId="0" applyFont="1" applyFill="1" applyBorder="1" applyAlignment="1" applyProtection="1">
      <alignment horizontal="center" vertical="center" wrapText="1"/>
    </xf>
    <xf numFmtId="0" fontId="24" fillId="10" borderId="33" xfId="0" applyFont="1" applyFill="1" applyBorder="1" applyAlignment="1" applyProtection="1">
      <alignment horizontal="center" vertical="center" wrapText="1"/>
    </xf>
    <xf numFmtId="0" fontId="24" fillId="10" borderId="43" xfId="0" applyFont="1" applyFill="1" applyBorder="1" applyAlignment="1" applyProtection="1">
      <alignment horizontal="center" vertical="center" wrapText="1"/>
    </xf>
    <xf numFmtId="0" fontId="36" fillId="19" borderId="0" xfId="0" applyFont="1" applyFill="1" applyAlignment="1" applyProtection="1">
      <alignment horizontal="center" vertical="center"/>
    </xf>
    <xf numFmtId="0" fontId="33" fillId="0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EDAB"/>
      <color rgb="FFD00000"/>
      <color rgb="FFFFB3B3"/>
      <color rgb="FFEAE6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FBF7-9D34-47F0-83B7-67E861E24868}">
  <dimension ref="A1:L17"/>
  <sheetViews>
    <sheetView tabSelected="1" zoomScaleNormal="100" workbookViewId="0">
      <selection activeCell="A7" sqref="A7"/>
    </sheetView>
  </sheetViews>
  <sheetFormatPr defaultRowHeight="27" x14ac:dyDescent="0.5"/>
  <cols>
    <col min="1" max="1" width="62" style="9" bestFit="1" customWidth="1"/>
    <col min="2" max="2" width="21.7109375" style="2" bestFit="1" customWidth="1"/>
    <col min="3" max="3" width="1.7109375" style="2" customWidth="1"/>
    <col min="4" max="4" width="21.7109375" style="2" bestFit="1" customWidth="1"/>
    <col min="5" max="16384" width="9.140625" style="2"/>
  </cols>
  <sheetData>
    <row r="1" spans="1:12" ht="54.75" customHeight="1" x14ac:dyDescent="0.25">
      <c r="A1" s="150" t="s">
        <v>52</v>
      </c>
      <c r="B1" s="171" t="s">
        <v>45</v>
      </c>
      <c r="C1" s="136"/>
      <c r="D1" s="173" t="s">
        <v>48</v>
      </c>
    </row>
    <row r="2" spans="1:12" ht="25.5" customHeight="1" thickBot="1" x14ac:dyDescent="0.3">
      <c r="A2" s="175" t="s">
        <v>50</v>
      </c>
      <c r="B2" s="172"/>
      <c r="C2" s="136"/>
      <c r="D2" s="174"/>
    </row>
    <row r="3" spans="1:12" ht="33.75" customHeight="1" x14ac:dyDescent="0.35">
      <c r="A3" s="151" t="s">
        <v>53</v>
      </c>
      <c r="B3" s="127">
        <v>7000</v>
      </c>
      <c r="C3" s="137"/>
      <c r="D3" s="131">
        <v>7000</v>
      </c>
    </row>
    <row r="4" spans="1:12" ht="33.75" customHeight="1" thickBot="1" x14ac:dyDescent="0.4">
      <c r="A4" s="152" t="s">
        <v>54</v>
      </c>
      <c r="B4" s="128">
        <v>250</v>
      </c>
      <c r="C4" s="69"/>
      <c r="D4" s="132">
        <v>250</v>
      </c>
    </row>
    <row r="5" spans="1:12" ht="33.75" customHeight="1" thickBot="1" x14ac:dyDescent="0.3">
      <c r="A5" s="153" t="s">
        <v>22</v>
      </c>
      <c r="B5" s="169">
        <f>SUM(B3:B4)</f>
        <v>7250</v>
      </c>
      <c r="C5" s="138"/>
      <c r="D5" s="170">
        <f>SUM(D3:D4)</f>
        <v>7250</v>
      </c>
    </row>
    <row r="6" spans="1:12" ht="9" customHeight="1" x14ac:dyDescent="0.35">
      <c r="A6" s="154"/>
      <c r="B6" s="125"/>
      <c r="C6" s="126"/>
      <c r="D6" s="133"/>
    </row>
    <row r="7" spans="1:12" ht="32.25" customHeight="1" x14ac:dyDescent="0.35">
      <c r="A7" s="155" t="s">
        <v>23</v>
      </c>
      <c r="B7" s="128">
        <v>1000000</v>
      </c>
      <c r="C7" s="69"/>
      <c r="D7" s="132">
        <v>1000000</v>
      </c>
    </row>
    <row r="8" spans="1:12" ht="32.25" customHeight="1" x14ac:dyDescent="0.35">
      <c r="A8" s="155" t="s">
        <v>25</v>
      </c>
      <c r="B8" s="129">
        <v>0.04</v>
      </c>
      <c r="C8" s="139"/>
      <c r="D8" s="134">
        <v>0.01</v>
      </c>
      <c r="H8" s="148"/>
    </row>
    <row r="9" spans="1:12" ht="32.25" customHeight="1" thickBot="1" x14ac:dyDescent="0.4">
      <c r="A9" s="156" t="s">
        <v>49</v>
      </c>
      <c r="B9" s="130">
        <v>2000</v>
      </c>
      <c r="C9" s="124"/>
      <c r="D9" s="135">
        <v>2000</v>
      </c>
      <c r="L9" s="149"/>
    </row>
    <row r="10" spans="1:12" ht="32.25" customHeight="1" thickBot="1" x14ac:dyDescent="0.3">
      <c r="A10" s="157" t="s">
        <v>26</v>
      </c>
      <c r="B10" s="167">
        <f>(B7*B8)+B9</f>
        <v>42000</v>
      </c>
      <c r="C10" s="140"/>
      <c r="D10" s="168">
        <f>(D7*D8)+D9</f>
        <v>12000</v>
      </c>
    </row>
    <row r="11" spans="1:12" ht="32.25" customHeight="1" x14ac:dyDescent="0.4">
      <c r="A11" s="158" t="s">
        <v>51</v>
      </c>
      <c r="B11" s="165">
        <f>B10/B5</f>
        <v>5.7931034482758621</v>
      </c>
      <c r="C11" s="141"/>
      <c r="D11" s="166">
        <f>D10/D5</f>
        <v>1.6551724137931034</v>
      </c>
    </row>
    <row r="12" spans="1:12" ht="32.25" customHeight="1" x14ac:dyDescent="0.35">
      <c r="A12" s="155" t="s">
        <v>28</v>
      </c>
      <c r="B12" s="145">
        <v>0</v>
      </c>
      <c r="C12" s="142"/>
      <c r="D12" s="146">
        <v>0.01</v>
      </c>
    </row>
    <row r="13" spans="1:12" ht="32.25" customHeight="1" x14ac:dyDescent="0.35">
      <c r="A13" s="159" t="s">
        <v>29</v>
      </c>
      <c r="B13" s="161">
        <f>B10+(B12*B7*4)</f>
        <v>42000</v>
      </c>
      <c r="C13" s="143"/>
      <c r="D13" s="164">
        <f>D10+(D12*D7*4)</f>
        <v>52000</v>
      </c>
    </row>
    <row r="14" spans="1:12" ht="32.25" customHeight="1" thickBot="1" x14ac:dyDescent="0.45">
      <c r="A14" s="160" t="s">
        <v>55</v>
      </c>
      <c r="B14" s="162">
        <f>B13/B5</f>
        <v>5.7931034482758621</v>
      </c>
      <c r="C14" s="144"/>
      <c r="D14" s="163">
        <f>D13/D5</f>
        <v>7.1724137931034484</v>
      </c>
    </row>
    <row r="15" spans="1:12" ht="15" x14ac:dyDescent="0.25">
      <c r="A15" s="147"/>
    </row>
    <row r="16" spans="1:12" ht="22.5" customHeight="1" x14ac:dyDescent="0.3">
      <c r="A16" s="176" t="s">
        <v>57</v>
      </c>
      <c r="B16" s="176"/>
      <c r="C16" s="176"/>
      <c r="D16" s="176"/>
    </row>
    <row r="17" spans="1:4" ht="16.5" x14ac:dyDescent="0.3">
      <c r="A17" s="176" t="s">
        <v>56</v>
      </c>
      <c r="B17" s="176"/>
      <c r="C17" s="176"/>
      <c r="D17" s="176"/>
    </row>
  </sheetData>
  <mergeCells count="4">
    <mergeCell ref="D1:D2"/>
    <mergeCell ref="A16:D16"/>
    <mergeCell ref="A17:D17"/>
    <mergeCell ref="B1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>
      <selection activeCell="L14" sqref="L14"/>
    </sheetView>
  </sheetViews>
  <sheetFormatPr defaultRowHeight="27" x14ac:dyDescent="0.5"/>
  <cols>
    <col min="1" max="1" width="62" style="9" bestFit="1" customWidth="1"/>
    <col min="2" max="2" width="21.7109375" style="2" bestFit="1" customWidth="1"/>
    <col min="3" max="3" width="2.42578125" style="2" customWidth="1"/>
    <col min="4" max="4" width="21.7109375" style="2" bestFit="1" customWidth="1"/>
    <col min="5" max="5" width="2.42578125" style="2" customWidth="1"/>
    <col min="6" max="6" width="18.7109375" style="2" bestFit="1" customWidth="1"/>
    <col min="7" max="7" width="21.7109375" style="2" bestFit="1" customWidth="1"/>
    <col min="8" max="16384" width="9.140625" style="2"/>
  </cols>
  <sheetData>
    <row r="1" spans="1:7" ht="54.75" customHeight="1" x14ac:dyDescent="0.25">
      <c r="A1" s="87" t="s">
        <v>33</v>
      </c>
      <c r="B1" s="93" t="s">
        <v>45</v>
      </c>
      <c r="C1" s="58"/>
      <c r="D1" s="95" t="s">
        <v>46</v>
      </c>
      <c r="E1" s="66"/>
      <c r="F1" s="89" t="s">
        <v>34</v>
      </c>
      <c r="G1" s="90"/>
    </row>
    <row r="2" spans="1:7" ht="33" customHeight="1" thickBot="1" x14ac:dyDescent="0.3">
      <c r="A2" s="88"/>
      <c r="B2" s="94"/>
      <c r="C2" s="59"/>
      <c r="D2" s="96"/>
      <c r="E2" s="67"/>
      <c r="F2" s="40" t="s">
        <v>35</v>
      </c>
      <c r="G2" s="74" t="s">
        <v>36</v>
      </c>
    </row>
    <row r="3" spans="1:7" ht="28.5" customHeight="1" x14ac:dyDescent="0.35">
      <c r="A3" s="79" t="s">
        <v>42</v>
      </c>
      <c r="B3" s="80">
        <v>30</v>
      </c>
      <c r="C3" s="60"/>
      <c r="D3" s="56">
        <v>30</v>
      </c>
      <c r="E3" s="68"/>
      <c r="F3" s="100">
        <v>30</v>
      </c>
      <c r="G3" s="101"/>
    </row>
    <row r="4" spans="1:7" ht="28.5" customHeight="1" x14ac:dyDescent="0.35">
      <c r="A4" s="81" t="s">
        <v>43</v>
      </c>
      <c r="B4" s="82">
        <v>300</v>
      </c>
      <c r="C4" s="61"/>
      <c r="D4" s="57">
        <v>300</v>
      </c>
      <c r="E4" s="69"/>
      <c r="F4" s="102">
        <v>300</v>
      </c>
      <c r="G4" s="103"/>
    </row>
    <row r="5" spans="1:7" ht="28.5" customHeight="1" x14ac:dyDescent="0.35">
      <c r="A5" s="81" t="s">
        <v>44</v>
      </c>
      <c r="B5" s="82"/>
      <c r="C5" s="61"/>
      <c r="D5" s="57"/>
      <c r="E5" s="69"/>
      <c r="F5" s="75"/>
      <c r="G5" s="76"/>
    </row>
    <row r="6" spans="1:7" ht="28.5" customHeight="1" thickBot="1" x14ac:dyDescent="0.4">
      <c r="A6" s="83" t="s">
        <v>24</v>
      </c>
      <c r="B6" s="84">
        <v>250</v>
      </c>
      <c r="C6" s="61"/>
      <c r="D6" s="85">
        <v>500</v>
      </c>
      <c r="E6" s="69"/>
      <c r="F6" s="104">
        <v>500</v>
      </c>
      <c r="G6" s="105"/>
    </row>
    <row r="7" spans="1:7" ht="28.5" customHeight="1" thickBot="1" x14ac:dyDescent="0.4">
      <c r="A7" s="77" t="s">
        <v>22</v>
      </c>
      <c r="B7" s="78">
        <f>(B4*B3)+B6</f>
        <v>9250</v>
      </c>
      <c r="C7" s="70"/>
      <c r="D7" s="86">
        <f>(D4*D3)+D6</f>
        <v>9500</v>
      </c>
      <c r="E7" s="70"/>
      <c r="F7" s="106">
        <f>(F4*F3)+F6</f>
        <v>9500</v>
      </c>
      <c r="G7" s="107"/>
    </row>
    <row r="8" spans="1:7" ht="28.5" customHeight="1" x14ac:dyDescent="0.35">
      <c r="A8" s="50" t="s">
        <v>23</v>
      </c>
      <c r="B8" s="41">
        <v>4000000</v>
      </c>
      <c r="C8" s="62"/>
      <c r="D8" s="42">
        <v>5000000</v>
      </c>
      <c r="E8" s="62"/>
      <c r="F8" s="52">
        <v>500000</v>
      </c>
      <c r="G8" s="52">
        <v>3000000</v>
      </c>
    </row>
    <row r="9" spans="1:7" ht="28.5" customHeight="1" x14ac:dyDescent="0.35">
      <c r="A9" s="50" t="s">
        <v>25</v>
      </c>
      <c r="B9" s="43">
        <v>0.02</v>
      </c>
      <c r="C9" s="63"/>
      <c r="D9" s="44">
        <v>0.01</v>
      </c>
      <c r="E9" s="63"/>
      <c r="F9" s="53">
        <v>0.04</v>
      </c>
      <c r="G9" s="53">
        <v>7.4999999999999997E-3</v>
      </c>
    </row>
    <row r="10" spans="1:7" ht="28.5" customHeight="1" x14ac:dyDescent="0.35">
      <c r="A10" s="50" t="s">
        <v>26</v>
      </c>
      <c r="B10" s="45">
        <f>B9*B8</f>
        <v>80000</v>
      </c>
      <c r="C10" s="64"/>
      <c r="D10" s="46">
        <f>D9*D8</f>
        <v>50000</v>
      </c>
      <c r="E10" s="64"/>
      <c r="F10" s="54">
        <f>F9*F8</f>
        <v>20000</v>
      </c>
      <c r="G10" s="54">
        <f>G9*G8</f>
        <v>22500</v>
      </c>
    </row>
    <row r="11" spans="1:7" ht="28.5" customHeight="1" x14ac:dyDescent="0.35">
      <c r="A11" s="118" t="s">
        <v>47</v>
      </c>
      <c r="B11" s="119"/>
      <c r="C11" s="119"/>
      <c r="D11" s="119"/>
      <c r="E11" s="119"/>
      <c r="F11" s="119"/>
      <c r="G11" s="120"/>
    </row>
    <row r="12" spans="1:7" ht="28.5" customHeight="1" x14ac:dyDescent="0.35">
      <c r="A12" s="123" t="s">
        <v>27</v>
      </c>
      <c r="B12" s="51">
        <f>B10/B7</f>
        <v>8.6486486486486491</v>
      </c>
      <c r="C12" s="65"/>
      <c r="D12" s="51">
        <f>D10/D7</f>
        <v>5.2631578947368425</v>
      </c>
      <c r="E12" s="65"/>
      <c r="F12" s="91">
        <f>(F10+G10)/F7</f>
        <v>4.4736842105263159</v>
      </c>
      <c r="G12" s="92"/>
    </row>
    <row r="13" spans="1:7" ht="28.5" customHeight="1" x14ac:dyDescent="0.35">
      <c r="A13" s="50" t="s">
        <v>28</v>
      </c>
      <c r="B13" s="47">
        <v>0.01</v>
      </c>
      <c r="C13" s="121"/>
      <c r="D13" s="48">
        <v>0.01</v>
      </c>
      <c r="E13" s="121"/>
      <c r="F13" s="55">
        <v>0</v>
      </c>
      <c r="G13" s="55">
        <v>0.01</v>
      </c>
    </row>
    <row r="14" spans="1:7" ht="28.5" customHeight="1" x14ac:dyDescent="0.35">
      <c r="A14" s="50" t="s">
        <v>29</v>
      </c>
      <c r="B14" s="45">
        <f>B10+(B13*B8*4)</f>
        <v>240000</v>
      </c>
      <c r="C14" s="64"/>
      <c r="D14" s="46">
        <f>D10+(D13*D8*4)</f>
        <v>250000</v>
      </c>
      <c r="E14" s="64"/>
      <c r="F14" s="54">
        <f>F10+(F13*F8*4)</f>
        <v>20000</v>
      </c>
      <c r="G14" s="54">
        <f>G10+(G13*G8*4)</f>
        <v>142500</v>
      </c>
    </row>
    <row r="15" spans="1:7" ht="28.5" customHeight="1" x14ac:dyDescent="0.35">
      <c r="A15" s="122" t="s">
        <v>30</v>
      </c>
      <c r="B15" s="72" t="s">
        <v>37</v>
      </c>
      <c r="C15" s="65"/>
      <c r="D15" s="72" t="s">
        <v>38</v>
      </c>
      <c r="E15" s="71"/>
      <c r="F15" s="99" t="s">
        <v>40</v>
      </c>
      <c r="G15" s="92"/>
    </row>
    <row r="16" spans="1:7" ht="28.5" customHeight="1" x14ac:dyDescent="0.35">
      <c r="A16" s="49" t="s">
        <v>32</v>
      </c>
      <c r="B16" s="41">
        <f>B10+(B13*B8*10)</f>
        <v>480000</v>
      </c>
      <c r="C16" s="62"/>
      <c r="D16" s="42">
        <f>D10+(D13*D8*10)</f>
        <v>550000</v>
      </c>
      <c r="E16" s="62"/>
      <c r="F16" s="52">
        <f>F10+(F13*F8*10)</f>
        <v>20000</v>
      </c>
      <c r="G16" s="52">
        <f>(F10+G10)+(G13*G8*10)</f>
        <v>342500</v>
      </c>
    </row>
    <row r="17" spans="1:7" ht="23.25" x14ac:dyDescent="0.35">
      <c r="A17" s="122" t="s">
        <v>31</v>
      </c>
      <c r="B17" s="73" t="s">
        <v>37</v>
      </c>
      <c r="C17" s="65"/>
      <c r="D17" s="73" t="s">
        <v>39</v>
      </c>
      <c r="E17" s="71"/>
      <c r="F17" s="97" t="s">
        <v>41</v>
      </c>
      <c r="G17" s="98"/>
    </row>
  </sheetData>
  <mergeCells count="12">
    <mergeCell ref="F17:G17"/>
    <mergeCell ref="F15:G15"/>
    <mergeCell ref="F3:G3"/>
    <mergeCell ref="F4:G4"/>
    <mergeCell ref="F6:G6"/>
    <mergeCell ref="F7:G7"/>
    <mergeCell ref="A1:A2"/>
    <mergeCell ref="F1:G1"/>
    <mergeCell ref="F12:G12"/>
    <mergeCell ref="B1:B2"/>
    <mergeCell ref="D1:D2"/>
    <mergeCell ref="A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zoomScaleNormal="100" workbookViewId="0">
      <selection activeCell="O12" sqref="O12"/>
    </sheetView>
  </sheetViews>
  <sheetFormatPr defaultRowHeight="27" x14ac:dyDescent="0.5"/>
  <cols>
    <col min="1" max="1" width="29.42578125" style="9" bestFit="1" customWidth="1"/>
    <col min="2" max="2" width="11.140625" style="2" customWidth="1"/>
    <col min="3" max="3" width="12.140625" style="5" customWidth="1"/>
    <col min="4" max="4" width="14" style="30" customWidth="1"/>
    <col min="5" max="5" width="13.28515625" style="4" customWidth="1"/>
    <col min="6" max="6" width="19.5703125" style="4" bestFit="1" customWidth="1"/>
    <col min="7" max="7" width="13.42578125" style="4" bestFit="1" customWidth="1"/>
    <col min="8" max="10" width="13.42578125" style="4" customWidth="1"/>
    <col min="11" max="11" width="17.140625" style="4" bestFit="1" customWidth="1"/>
    <col min="12" max="13" width="17.7109375" style="2" customWidth="1"/>
    <col min="14" max="14" width="15.5703125" style="2" customWidth="1"/>
    <col min="15" max="15" width="19" style="2" bestFit="1" customWidth="1"/>
    <col min="16" max="16" width="15" style="3" bestFit="1" customWidth="1"/>
    <col min="17" max="16384" width="9.140625" style="2"/>
  </cols>
  <sheetData>
    <row r="1" spans="1:16" ht="30" customHeight="1" x14ac:dyDescent="0.4">
      <c r="A1" s="108" t="s">
        <v>5</v>
      </c>
      <c r="B1" s="112" t="s">
        <v>6</v>
      </c>
      <c r="C1" s="113"/>
      <c r="D1" s="113"/>
      <c r="E1" s="113"/>
      <c r="F1" s="113"/>
      <c r="G1" s="113"/>
      <c r="H1" s="114"/>
      <c r="I1" s="115" t="s">
        <v>12</v>
      </c>
      <c r="J1" s="116"/>
      <c r="K1" s="117"/>
      <c r="L1" s="110" t="s">
        <v>7</v>
      </c>
      <c r="M1" s="111"/>
      <c r="N1" s="111"/>
      <c r="O1" s="111"/>
      <c r="P1" s="111"/>
    </row>
    <row r="2" spans="1:16" s="1" customFormat="1" ht="64.5" x14ac:dyDescent="0.25">
      <c r="A2" s="109"/>
      <c r="B2" s="10" t="s">
        <v>10</v>
      </c>
      <c r="C2" s="10" t="s">
        <v>9</v>
      </c>
      <c r="D2" s="28" t="s">
        <v>8</v>
      </c>
      <c r="E2" s="10" t="s">
        <v>11</v>
      </c>
      <c r="F2" s="10" t="s">
        <v>21</v>
      </c>
      <c r="G2" s="10" t="s">
        <v>20</v>
      </c>
      <c r="H2" s="10" t="s">
        <v>15</v>
      </c>
      <c r="I2" s="32" t="s">
        <v>0</v>
      </c>
      <c r="J2" s="32" t="s">
        <v>2</v>
      </c>
      <c r="K2" s="32" t="s">
        <v>16</v>
      </c>
      <c r="L2" s="6" t="s">
        <v>13</v>
      </c>
      <c r="M2" s="6" t="s">
        <v>14</v>
      </c>
      <c r="N2" s="7" t="s">
        <v>1</v>
      </c>
      <c r="O2" s="6" t="s">
        <v>4</v>
      </c>
      <c r="P2" s="19" t="s">
        <v>3</v>
      </c>
    </row>
    <row r="3" spans="1:16" s="8" customFormat="1" ht="39.75" customHeight="1" x14ac:dyDescent="0.35">
      <c r="A3" s="13" t="s">
        <v>17</v>
      </c>
      <c r="B3" s="17">
        <v>20</v>
      </c>
      <c r="C3" s="18">
        <v>300</v>
      </c>
      <c r="D3" s="31">
        <v>4</v>
      </c>
      <c r="E3" s="31">
        <v>1</v>
      </c>
      <c r="F3" s="18">
        <v>200000</v>
      </c>
      <c r="G3" s="14">
        <v>0.05</v>
      </c>
      <c r="H3" s="14">
        <v>0</v>
      </c>
      <c r="I3" s="34">
        <f>D3/B3</f>
        <v>0.2</v>
      </c>
      <c r="J3" s="34">
        <f>E3/D3</f>
        <v>0.25</v>
      </c>
      <c r="K3" s="38">
        <f>B3*C3</f>
        <v>6000</v>
      </c>
      <c r="L3" s="35">
        <f>G3*F3</f>
        <v>10000</v>
      </c>
      <c r="M3" s="35">
        <f>L3*E3</f>
        <v>10000</v>
      </c>
      <c r="N3" s="39">
        <f>M3/K3</f>
        <v>1.6666666666666667</v>
      </c>
      <c r="O3" s="36">
        <f>H3*5</f>
        <v>0</v>
      </c>
      <c r="P3" s="20">
        <f>O3/K3</f>
        <v>0</v>
      </c>
    </row>
    <row r="4" spans="1:16" s="8" customFormat="1" ht="15" customHeight="1" x14ac:dyDescent="0.35">
      <c r="A4" s="21"/>
      <c r="B4" s="16"/>
      <c r="C4" s="15"/>
      <c r="D4" s="29"/>
      <c r="E4" s="33"/>
      <c r="F4" s="15"/>
      <c r="G4" s="23"/>
      <c r="H4" s="23"/>
      <c r="I4" s="23"/>
      <c r="J4" s="23"/>
      <c r="K4" s="37"/>
      <c r="L4" s="22"/>
      <c r="M4" s="22"/>
      <c r="N4" s="24"/>
      <c r="O4" s="25"/>
      <c r="P4" s="26"/>
    </row>
    <row r="5" spans="1:16" ht="39.75" customHeight="1" x14ac:dyDescent="0.25">
      <c r="A5" s="11" t="s">
        <v>18</v>
      </c>
      <c r="B5" s="17">
        <v>25</v>
      </c>
      <c r="C5" s="18">
        <v>300</v>
      </c>
      <c r="D5" s="31">
        <v>12</v>
      </c>
      <c r="E5" s="31">
        <v>6</v>
      </c>
      <c r="F5" s="18">
        <v>250000</v>
      </c>
      <c r="G5" s="14">
        <v>0.05</v>
      </c>
      <c r="H5" s="14">
        <v>0</v>
      </c>
      <c r="I5" s="34">
        <f>D5/B5</f>
        <v>0.48</v>
      </c>
      <c r="J5" s="34">
        <f>E5/D5</f>
        <v>0.5</v>
      </c>
      <c r="K5" s="38">
        <f>B5*C5</f>
        <v>7500</v>
      </c>
      <c r="L5" s="35">
        <f>G5*F5</f>
        <v>12500</v>
      </c>
      <c r="M5" s="35">
        <f>L5*E5</f>
        <v>75000</v>
      </c>
      <c r="N5" s="39">
        <f>M5/K5</f>
        <v>10</v>
      </c>
      <c r="O5" s="35">
        <f t="shared" ref="O5" si="0">(H5*5)*F5</f>
        <v>0</v>
      </c>
      <c r="P5" s="20">
        <f>O5/K5</f>
        <v>0</v>
      </c>
    </row>
    <row r="6" spans="1:16" ht="15" customHeight="1" x14ac:dyDescent="0.25">
      <c r="A6" s="27"/>
      <c r="B6" s="16"/>
      <c r="C6" s="15"/>
      <c r="D6" s="29"/>
      <c r="E6" s="33"/>
      <c r="F6" s="15"/>
      <c r="G6" s="23"/>
      <c r="H6" s="23"/>
      <c r="I6" s="23"/>
      <c r="J6" s="23"/>
      <c r="K6" s="23"/>
      <c r="L6" s="22"/>
      <c r="M6" s="22"/>
      <c r="N6" s="24"/>
      <c r="O6" s="22"/>
      <c r="P6" s="26"/>
    </row>
    <row r="7" spans="1:16" ht="39.75" customHeight="1" x14ac:dyDescent="0.25">
      <c r="A7" s="12" t="s">
        <v>19</v>
      </c>
      <c r="B7" s="17">
        <v>30</v>
      </c>
      <c r="C7" s="18">
        <v>300</v>
      </c>
      <c r="D7" s="31">
        <v>15</v>
      </c>
      <c r="E7" s="31">
        <v>8</v>
      </c>
      <c r="F7" s="18">
        <v>500000</v>
      </c>
      <c r="G7" s="14">
        <v>0.01</v>
      </c>
      <c r="H7" s="14">
        <v>0.01</v>
      </c>
      <c r="I7" s="34">
        <f>D7/B7</f>
        <v>0.5</v>
      </c>
      <c r="J7" s="34">
        <f>E7/D7</f>
        <v>0.53333333333333333</v>
      </c>
      <c r="K7" s="38">
        <f>B7*C7</f>
        <v>9000</v>
      </c>
      <c r="L7" s="35">
        <f>G7*F7</f>
        <v>5000</v>
      </c>
      <c r="M7" s="35">
        <f>L7*E7</f>
        <v>40000</v>
      </c>
      <c r="N7" s="39">
        <f>M7/K7</f>
        <v>4.4444444444444446</v>
      </c>
      <c r="O7" s="35">
        <f>(H7*5)*F7</f>
        <v>25000</v>
      </c>
      <c r="P7" s="20">
        <f>O7/K7</f>
        <v>2.7777777777777777</v>
      </c>
    </row>
  </sheetData>
  <mergeCells count="4">
    <mergeCell ref="A1:A2"/>
    <mergeCell ref="L1:P1"/>
    <mergeCell ref="B1:H1"/>
    <mergeCell ref="I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(3)</vt:lpstr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Maselli</cp:lastModifiedBy>
  <dcterms:created xsi:type="dcterms:W3CDTF">2018-09-16T10:34:47Z</dcterms:created>
  <dcterms:modified xsi:type="dcterms:W3CDTF">2024-07-12T11:34:17Z</dcterms:modified>
</cp:coreProperties>
</file>